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БРАНИЕ ДЕПУТАТОВ  (УТОЧНЕНИЕ И ИСПОЛНЕНИЕ)\2015 год\Исполнение за 1 квартал 2015года\Пояснительная\"/>
    </mc:Choice>
  </mc:AlternateContent>
  <bookViews>
    <workbookView xWindow="15" yWindow="0" windowWidth="16350" windowHeight="11700"/>
  </bookViews>
  <sheets>
    <sheet name="Лист1" sheetId="32" r:id="rId1"/>
  </sheets>
  <calcPr calcId="152511"/>
</workbook>
</file>

<file path=xl/calcChain.xml><?xml version="1.0" encoding="utf-8"?>
<calcChain xmlns="http://schemas.openxmlformats.org/spreadsheetml/2006/main">
  <c r="E14" i="32" l="1"/>
  <c r="E32" i="32"/>
  <c r="E31" i="32"/>
  <c r="E30" i="32"/>
  <c r="C27" i="32"/>
  <c r="D27" i="32"/>
  <c r="E12" i="32"/>
  <c r="E25" i="32"/>
  <c r="E18" i="32" l="1"/>
  <c r="E19" i="32"/>
  <c r="E20" i="32"/>
  <c r="E29" i="32"/>
  <c r="D35" i="32" l="1"/>
  <c r="D36" i="32"/>
  <c r="E24" i="32"/>
  <c r="C36" i="32"/>
  <c r="C35" i="32"/>
  <c r="E42" i="32"/>
  <c r="B36" i="32"/>
  <c r="E41" i="32"/>
  <c r="C30" i="32"/>
  <c r="D22" i="32"/>
  <c r="D30" i="32"/>
  <c r="C22" i="32"/>
  <c r="E16" i="32"/>
  <c r="D9" i="32"/>
  <c r="C9" i="32"/>
  <c r="E15" i="32"/>
  <c r="E11" i="32"/>
  <c r="E10" i="32"/>
  <c r="D13" i="32"/>
  <c r="D8" i="32" s="1"/>
  <c r="E17" i="32"/>
  <c r="C13" i="32"/>
  <c r="E28" i="32"/>
  <c r="E23" i="32"/>
  <c r="E39" i="32"/>
  <c r="E38" i="32"/>
  <c r="E33" i="32"/>
  <c r="B40" i="32"/>
  <c r="B38" i="32"/>
  <c r="B37" i="32"/>
  <c r="B35" i="32" s="1"/>
  <c r="B39" i="32"/>
  <c r="C8" i="32" l="1"/>
  <c r="C45" i="32" s="1"/>
  <c r="E27" i="32"/>
  <c r="E36" i="32"/>
  <c r="E13" i="32"/>
  <c r="E22" i="32"/>
  <c r="E35" i="32"/>
  <c r="E9" i="32"/>
  <c r="E8" i="32" l="1"/>
  <c r="D45" i="32"/>
  <c r="F25" i="32" l="1"/>
  <c r="F12" i="32"/>
  <c r="F24" i="32"/>
  <c r="F43" i="32"/>
  <c r="F36" i="32"/>
  <c r="F42" i="32"/>
  <c r="F35" i="32"/>
  <c r="F44" i="32"/>
  <c r="F26" i="32"/>
  <c r="F8" i="32"/>
  <c r="F23" i="32"/>
  <c r="F31" i="32"/>
  <c r="F28" i="32"/>
  <c r="F13" i="32"/>
  <c r="F45" i="32"/>
  <c r="F41" i="32"/>
  <c r="F17" i="32"/>
  <c r="F15" i="32"/>
  <c r="F33" i="32"/>
  <c r="F11" i="32"/>
  <c r="F30" i="32"/>
  <c r="F32" i="32"/>
  <c r="F27" i="32"/>
  <c r="E45" i="32"/>
  <c r="F21" i="32"/>
  <c r="F40" i="32"/>
  <c r="F29" i="32"/>
  <c r="F39" i="32"/>
  <c r="F9" i="32"/>
  <c r="F16" i="32"/>
  <c r="F22" i="32"/>
  <c r="F38" i="32"/>
  <c r="F10" i="32"/>
  <c r="F37" i="32"/>
  <c r="F34" i="32"/>
  <c r="F14" i="32"/>
</calcChain>
</file>

<file path=xl/sharedStrings.xml><?xml version="1.0" encoding="utf-8"?>
<sst xmlns="http://schemas.openxmlformats.org/spreadsheetml/2006/main" count="44" uniqueCount="44">
  <si>
    <t>Плата за негативное воздействие на окружающую среду</t>
  </si>
  <si>
    <t>НАЛОГИ НА СОВОКУПНЫЙ ДОХОД</t>
  </si>
  <si>
    <t>ПЛАТЕЖИ ПРИ ПОЛЬЗОВАНИИ ПРИРОДНЫМИ РЕСУРСАМИ</t>
  </si>
  <si>
    <t xml:space="preserve"> Наименование доходного источника</t>
  </si>
  <si>
    <t>Единный налог на вменённый доход,для отдельных видов деятельности</t>
  </si>
  <si>
    <t xml:space="preserve">ДОХОДЫ ОТ ИСПОЛЬЗОВАНИЯ ИМУЩЕСТВА, НАХОДЯЩЕГОСЯ В ГОСУДАРСТВЕННОЙ И МУНИЦИПАЛЬНОЙ СОБСТВЕННОСТИ </t>
  </si>
  <si>
    <t>БЕЗВОЗМЕЗДНЫЕ ПОСТУПЛЕНИЯ</t>
  </si>
  <si>
    <t>НАЛОГИ НА ПРИБЫЛЬ,ДОХОДЫ</t>
  </si>
  <si>
    <t xml:space="preserve">ГОСУДАРСТВЕННАЯ ПОШЛИНА,СБОРЫ </t>
  </si>
  <si>
    <t>ШТРАФЫ,САНКЦИИ,ВОЗМЕЩЕНИЕ УЩЕРБА</t>
  </si>
  <si>
    <t xml:space="preserve">Налог на доходы физических лиц  </t>
  </si>
  <si>
    <t>Налог на прибыль организаций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</si>
  <si>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</si>
  <si>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муниципальных районов</t>
  </si>
  <si>
    <t>Тыс.рублей</t>
  </si>
  <si>
    <t>Дотации бюджетам субъектов РФ и муниципальных образований</t>
  </si>
  <si>
    <t>Субсидии бюджетам субъектов РФ и муниципальных образований (межбюджетные субсидии)</t>
  </si>
  <si>
    <t>Субвенции бюджетам субъектов РФ и муниципальных образований</t>
  </si>
  <si>
    <t>Иные межбюджетные трансферты</t>
  </si>
  <si>
    <t>ИТОГО :</t>
  </si>
  <si>
    <t>% исполнения</t>
  </si>
  <si>
    <t>ЗАДОЛЖЕННОСТЬ И ПЕРЕРАСЧЕТЫ ПО ОТМЕНЕННЫМ НАЛОГАМ,СБОРАМ И ИНЫМ ОБЯЗАТЕЛЬНЫМ ПЛАТЕЖАМ</t>
  </si>
  <si>
    <t>ДОХОДЫ ОТ ОКАЗАНИЯ ПЛАТНЫХ УСЛУГ И КОМПЕНСАЦИИ ЗАТРАТ ГОСУДАРСТВА</t>
  </si>
  <si>
    <t>Доходы от продажи земельных участков</t>
  </si>
  <si>
    <t>ПРОЧИЕ НЕНАЛОГОВЫЕ ДОХОДЫ</t>
  </si>
  <si>
    <t>к пояснительной записке</t>
  </si>
  <si>
    <t>НАЛОГОВЫЕ И НЕНАЛОГОВЫЕ ДОХОДЫ</t>
  </si>
  <si>
    <t>Межбюджетные трансферты, передаваемые бюджетам МР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</si>
  <si>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Налог на добычу полезных ископаемых</t>
  </si>
  <si>
    <t>Удел. вес, %</t>
  </si>
  <si>
    <t>Приложение № 1</t>
  </si>
  <si>
    <t>БЕЗВОЗМЕЗДНЫЕ ПОСТУПЛЕНИЯ ОТ ДРУГИХ БЮДЖЕТОВ БЮДЖЕТНОЙ СИСТЕМЫ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</si>
  <si>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</si>
  <si>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 В БЮДЖЕТЫ МУНИЦИПАЛЬНЫХ РАЙОНОВ</t>
  </si>
  <si>
    <t>ДОХОДЫ ОТ ВОЗВРАТА ОСТАТКОВ СУБСИДИЙ, СУБВЕНЦИЙ И ИНЫХ МЕЖБЮДЖЕТНЫХ ТРАНСФЕРТОВ, ИМЕЮЩИХ ЦЕЛЕВОЕ НАЗНАЧЕНИЕ, ПРОШЛЫХ ЛЕТ</t>
  </si>
  <si>
    <t>Налог, взимаемый в связи с применением патентной системы</t>
  </si>
  <si>
    <r>
      <t xml:space="preserve">Доходы от сдачи в аренду имущества, находящегося </t>
    </r>
    <r>
      <rPr>
        <i/>
        <sz val="11"/>
        <color indexed="18"/>
        <rFont val="Times New Roman Cyr"/>
        <charset val="204"/>
      </rPr>
      <t xml:space="preserve">в оперативном управлении </t>
    </r>
    <r>
      <rPr>
        <sz val="11"/>
        <color indexed="18"/>
        <rFont val="Times New Roman Cyr"/>
        <family val="1"/>
        <charset val="204"/>
      </rPr>
      <t xml:space="preserve">муниципальных районов и созданными ими учреждений </t>
    </r>
  </si>
  <si>
    <r>
      <t xml:space="preserve">Доходы от сдачи в аренду имущества, </t>
    </r>
    <r>
      <rPr>
        <i/>
        <sz val="11"/>
        <color indexed="18"/>
        <rFont val="Times New Roman Cyr"/>
        <charset val="204"/>
      </rPr>
      <t>составляющего казну</t>
    </r>
    <r>
      <rPr>
        <sz val="11"/>
        <color indexed="18"/>
        <rFont val="Times New Roman Cyr"/>
        <family val="1"/>
        <charset val="204"/>
      </rPr>
      <t xml:space="preserve"> муниц. районов</t>
    </r>
  </si>
  <si>
    <r>
      <rPr>
        <i/>
        <sz val="11"/>
        <color indexed="18"/>
        <rFont val="Times New Roman Cyr"/>
        <charset val="204"/>
      </rPr>
      <t xml:space="preserve">Прочие поступления </t>
    </r>
    <r>
      <rPr>
        <sz val="11"/>
        <color indexed="18"/>
        <rFont val="Times New Roman Cyr"/>
        <family val="1"/>
        <charset val="204"/>
      </rPr>
      <t>от использования имущества, находящегося в гос. и муницип. собственности</t>
    </r>
  </si>
  <si>
    <r>
      <t xml:space="preserve">Доходы, получаемые в виде арендной </t>
    </r>
    <r>
      <rPr>
        <i/>
        <sz val="11"/>
        <color indexed="18"/>
        <rFont val="Times New Roman Cyr"/>
        <charset val="204"/>
      </rPr>
      <t>платы за земльные участки</t>
    </r>
    <r>
      <rPr>
        <sz val="11"/>
        <color indexed="18"/>
        <rFont val="Times New Roman Cyr"/>
        <family val="1"/>
        <charset val="204"/>
      </rPr>
      <t>, государственная собственность на которые не разграничена</t>
    </r>
  </si>
  <si>
    <t xml:space="preserve">ИСПОЛНЕНИЕ ДОХОДОВ РАЙОННОГО БЮДЖЕТА   ЗА 1 квартал 2015 года.                                    </t>
  </si>
  <si>
    <t>Уточнённый бюджет на 2015 г.</t>
  </si>
  <si>
    <t>Исполнено за 1 квартал              2015 г.</t>
  </si>
  <si>
    <t>НАЛОГИ НА ТОВАРЫ (АКЦИЗЫ)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</si>
</sst>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00"/>
  </numFmts>
  <fonts count="23" x14ac:knownFonts="1">
    <font>
      <sz val="10"/>
      <name val="Arial Cyr"/>
      <charset val="204"/>
    </font>
    <font>
      <b/>
      <sz val="10"/>
      <name val="Arial Cyr"/>
      <charset val="204"/>
    </font>
    <font>
      <sz val="12"/>
      <color indexed="18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12"/>
      <color indexed="62"/>
      <name val="Times New Roman Cyr"/>
      <family val="1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4"/>
      <color indexed="18"/>
      <name val="Times New Roman Cyr"/>
      <charset val="204"/>
    </font>
    <font>
      <b/>
      <sz val="11"/>
      <color indexed="18"/>
      <name val="Times New Roman Cyr"/>
      <family val="1"/>
      <charset val="204"/>
    </font>
    <font>
      <b/>
      <sz val="14"/>
      <color indexed="18"/>
      <name val="Times New Roman Cyr"/>
      <family val="1"/>
      <charset val="204"/>
    </font>
    <font>
      <sz val="11"/>
      <color indexed="18"/>
      <name val="Times New Roman Cyr"/>
      <family val="1"/>
      <charset val="204"/>
    </font>
    <font>
      <sz val="11"/>
      <name val="Arial Cyr"/>
      <charset val="204"/>
    </font>
    <font>
      <b/>
      <sz val="10.5"/>
      <color indexed="18"/>
      <name val="Times New Roman Cyr"/>
      <family val="1"/>
      <charset val="204"/>
    </font>
    <font>
      <b/>
      <sz val="11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sz val="16"/>
      <name val="Arial Cyr"/>
      <charset val="204"/>
    </font>
    <font>
      <b/>
      <sz val="14"/>
      <name val="Times New Roman"/>
      <family val="1"/>
      <charset val="204"/>
    </font>
    <font>
      <sz val="12"/>
      <color indexed="18"/>
      <name val="Times New Roman Cyr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b/>
      <sz val="10"/>
      <color indexed="18"/>
      <name val="Times New Roman Cyr"/>
      <family val="1"/>
      <charset val="204"/>
    </font>
    <font>
      <i/>
      <sz val="11"/>
      <color indexed="18"/>
      <name val="Times New Roman Cyr"/>
      <charset val="204"/>
    </font>
    <font>
      <sz val="11"/>
      <color indexed="18"/>
      <name val="Times New Roman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rgb="FFFFFF9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horizontal="left" wrapText="1"/>
    </xf>
    <xf numFmtId="0" fontId="0" fillId="0" borderId="0" xfId="0" applyAlignment="1">
      <alignment horizontal="center" vertical="center"/>
    </xf>
    <xf numFmtId="0" fontId="6" fillId="0" borderId="0" xfId="0" applyFont="1"/>
    <xf numFmtId="164" fontId="2" fillId="0" borderId="1" xfId="0" applyNumberFormat="1" applyFont="1" applyFill="1" applyBorder="1" applyAlignment="1">
      <alignment vertical="center"/>
    </xf>
    <xf numFmtId="164" fontId="4" fillId="0" borderId="1" xfId="0" applyNumberFormat="1" applyFont="1" applyFill="1" applyBorder="1" applyAlignment="1">
      <alignment vertical="center"/>
    </xf>
    <xf numFmtId="3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/>
    <xf numFmtId="0" fontId="0" fillId="0" borderId="0" xfId="0" applyAlignment="1">
      <alignment horizontal="right" wrapText="1"/>
    </xf>
    <xf numFmtId="0" fontId="0" fillId="0" borderId="0" xfId="0" applyBorder="1" applyAlignment="1">
      <alignment horizontal="right" wrapText="1"/>
    </xf>
    <xf numFmtId="0" fontId="0" fillId="0" borderId="0" xfId="0" applyBorder="1" applyAlignment="1">
      <alignment horizontal="left" wrapText="1"/>
    </xf>
    <xf numFmtId="3" fontId="3" fillId="0" borderId="1" xfId="0" applyNumberFormat="1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vertical="center"/>
    </xf>
    <xf numFmtId="0" fontId="1" fillId="0" borderId="0" xfId="0" applyFont="1"/>
    <xf numFmtId="0" fontId="3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/>
    <xf numFmtId="3" fontId="8" fillId="0" borderId="1" xfId="0" applyNumberFormat="1" applyFont="1" applyFill="1" applyBorder="1" applyAlignment="1">
      <alignment horizontal="left" vertical="center" wrapText="1"/>
    </xf>
    <xf numFmtId="3" fontId="10" fillId="0" borderId="1" xfId="0" applyNumberFormat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right"/>
    </xf>
    <xf numFmtId="3" fontId="12" fillId="0" borderId="1" xfId="0" applyNumberFormat="1" applyFont="1" applyFill="1" applyBorder="1" applyAlignment="1">
      <alignment horizontal="left" vertical="center" wrapText="1"/>
    </xf>
    <xf numFmtId="164" fontId="13" fillId="0" borderId="1" xfId="0" applyNumberFormat="1" applyFont="1" applyFill="1" applyBorder="1" applyAlignment="1">
      <alignment vertical="center"/>
    </xf>
    <xf numFmtId="164" fontId="14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0" xfId="0" applyAlignment="1">
      <alignment wrapText="1"/>
    </xf>
    <xf numFmtId="3" fontId="2" fillId="0" borderId="1" xfId="0" applyNumberFormat="1" applyFont="1" applyFill="1" applyBorder="1" applyAlignment="1">
      <alignment horizontal="center" vertical="center" wrapText="1"/>
    </xf>
    <xf numFmtId="164" fontId="17" fillId="0" borderId="1" xfId="0" applyNumberFormat="1" applyFont="1" applyFill="1" applyBorder="1" applyAlignment="1">
      <alignment vertical="center"/>
    </xf>
    <xf numFmtId="164" fontId="14" fillId="2" borderId="1" xfId="0" applyNumberFormat="1" applyFont="1" applyFill="1" applyBorder="1" applyAlignment="1">
      <alignment vertical="center"/>
    </xf>
    <xf numFmtId="164" fontId="17" fillId="2" borderId="1" xfId="0" applyNumberFormat="1" applyFont="1" applyFill="1" applyBorder="1" applyAlignment="1">
      <alignment vertical="center"/>
    </xf>
    <xf numFmtId="164" fontId="7" fillId="4" borderId="1" xfId="0" applyNumberFormat="1" applyFont="1" applyFill="1" applyBorder="1" applyAlignment="1">
      <alignment vertical="center"/>
    </xf>
    <xf numFmtId="164" fontId="9" fillId="4" borderId="1" xfId="0" applyNumberFormat="1" applyFont="1" applyFill="1" applyBorder="1" applyAlignment="1">
      <alignment vertical="center"/>
    </xf>
    <xf numFmtId="3" fontId="9" fillId="4" borderId="1" xfId="0" applyNumberFormat="1" applyFont="1" applyFill="1" applyBorder="1" applyAlignment="1">
      <alignment horizontal="left" vertical="center" wrapText="1"/>
    </xf>
    <xf numFmtId="164" fontId="3" fillId="4" borderId="1" xfId="0" applyNumberFormat="1" applyFont="1" applyFill="1" applyBorder="1" applyAlignment="1">
      <alignment vertical="center"/>
    </xf>
    <xf numFmtId="165" fontId="13" fillId="2" borderId="1" xfId="0" applyNumberFormat="1" applyFont="1" applyFill="1" applyBorder="1" applyAlignment="1">
      <alignment horizontal="left" vertical="center" wrapText="1"/>
    </xf>
    <xf numFmtId="3" fontId="13" fillId="0" borderId="1" xfId="0" applyNumberFormat="1" applyFont="1" applyFill="1" applyBorder="1" applyAlignment="1">
      <alignment horizontal="left" vertical="center" wrapText="1"/>
    </xf>
    <xf numFmtId="165" fontId="13" fillId="0" borderId="1" xfId="0" applyNumberFormat="1" applyFont="1" applyFill="1" applyBorder="1" applyAlignment="1">
      <alignment horizontal="left" vertical="center" wrapText="1"/>
    </xf>
    <xf numFmtId="164" fontId="13" fillId="0" borderId="1" xfId="0" applyNumberFormat="1" applyFont="1" applyBorder="1"/>
    <xf numFmtId="164" fontId="13" fillId="3" borderId="1" xfId="0" applyNumberFormat="1" applyFont="1" applyFill="1" applyBorder="1" applyAlignment="1">
      <alignment vertical="center"/>
    </xf>
    <xf numFmtId="0" fontId="18" fillId="0" borderId="0" xfId="0" applyFont="1"/>
    <xf numFmtId="165" fontId="19" fillId="0" borderId="0" xfId="0" applyNumberFormat="1" applyFont="1"/>
    <xf numFmtId="0" fontId="19" fillId="0" borderId="0" xfId="0" applyFont="1"/>
    <xf numFmtId="0" fontId="14" fillId="0" borderId="1" xfId="0" applyFont="1" applyFill="1" applyBorder="1" applyAlignment="1">
      <alignment horizontal="left"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left" vertical="center" wrapText="1"/>
    </xf>
    <xf numFmtId="164" fontId="16" fillId="4" borderId="1" xfId="0" applyNumberFormat="1" applyFont="1" applyFill="1" applyBorder="1" applyAlignment="1">
      <alignment vertical="center"/>
    </xf>
    <xf numFmtId="0" fontId="15" fillId="0" borderId="0" xfId="0" applyFont="1" applyAlignment="1">
      <alignment vertical="center"/>
    </xf>
    <xf numFmtId="0" fontId="10" fillId="0" borderId="1" xfId="0" applyFont="1" applyFill="1" applyBorder="1" applyAlignment="1">
      <alignment horizontal="left" vertical="center" wrapText="1"/>
    </xf>
    <xf numFmtId="164" fontId="7" fillId="0" borderId="1" xfId="0" applyNumberFormat="1" applyFont="1" applyFill="1" applyBorder="1" applyAlignment="1">
      <alignment vertical="center"/>
    </xf>
    <xf numFmtId="3" fontId="20" fillId="0" borderId="1" xfId="0" applyNumberFormat="1" applyFont="1" applyFill="1" applyBorder="1" applyAlignment="1">
      <alignment horizontal="left" vertical="center" wrapText="1"/>
    </xf>
    <xf numFmtId="0" fontId="0" fillId="0" borderId="2" xfId="0" applyBorder="1" applyAlignment="1">
      <alignment horizontal="right"/>
    </xf>
    <xf numFmtId="0" fontId="7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right" wrapText="1"/>
    </xf>
    <xf numFmtId="0" fontId="0" fillId="0" borderId="0" xfId="0" applyBorder="1" applyAlignment="1">
      <alignment horizontal="right" wrapText="1"/>
    </xf>
    <xf numFmtId="0" fontId="9" fillId="0" borderId="0" xfId="0" applyFont="1" applyFill="1" applyAlignment="1">
      <alignment horizontal="center" vertical="center" wrapText="1"/>
    </xf>
    <xf numFmtId="3" fontId="22" fillId="0" borderId="1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3" fontId="10" fillId="0" borderId="1" xfId="0" applyNumberFormat="1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0" fontId="0" fillId="0" borderId="0" xfId="0" applyAlignment="1">
      <alignment wrapText="1"/>
    </xf>
    <xf numFmtId="0" fontId="10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5"/>
  <sheetViews>
    <sheetView tabSelected="1" view="pageBreakPreview" zoomScale="75" zoomScaleNormal="100" zoomScaleSheetLayoutView="75" workbookViewId="0">
      <selection activeCell="D45" sqref="D45"/>
    </sheetView>
  </sheetViews>
  <sheetFormatPr defaultRowHeight="12.75" x14ac:dyDescent="0.2"/>
  <cols>
    <col min="1" max="1" width="66.7109375" style="1" customWidth="1"/>
    <col min="2" max="2" width="1.28515625" style="1" hidden="1" customWidth="1"/>
    <col min="3" max="3" width="18.85546875" customWidth="1"/>
    <col min="4" max="4" width="18.140625" customWidth="1"/>
    <col min="5" max="5" width="12.85546875" customWidth="1"/>
    <col min="6" max="6" width="14" customWidth="1"/>
  </cols>
  <sheetData>
    <row r="1" spans="1:6" ht="17.25" customHeight="1" x14ac:dyDescent="0.2">
      <c r="A1" s="9"/>
      <c r="B1" s="9"/>
      <c r="C1" s="54" t="s">
        <v>30</v>
      </c>
      <c r="D1" s="54"/>
      <c r="E1" s="54"/>
      <c r="F1" s="54"/>
    </row>
    <row r="2" spans="1:6" ht="17.25" customHeight="1" x14ac:dyDescent="0.2">
      <c r="A2" s="11"/>
      <c r="B2" s="11"/>
      <c r="C2" s="55" t="s">
        <v>25</v>
      </c>
      <c r="D2" s="55"/>
      <c r="E2" s="55"/>
      <c r="F2" s="55"/>
    </row>
    <row r="3" spans="1:6" ht="17.25" customHeight="1" x14ac:dyDescent="0.2">
      <c r="A3" s="10"/>
      <c r="B3" s="11"/>
      <c r="C3" s="61"/>
      <c r="D3" s="62"/>
      <c r="E3" s="27"/>
      <c r="F3" s="27"/>
    </row>
    <row r="4" spans="1:6" ht="15.75" customHeight="1" x14ac:dyDescent="0.2">
      <c r="A4" s="56" t="s">
        <v>40</v>
      </c>
      <c r="B4" s="56"/>
      <c r="C4" s="56"/>
      <c r="D4" s="56"/>
      <c r="E4" s="56"/>
      <c r="F4" s="56"/>
    </row>
    <row r="5" spans="1:6" ht="15" customHeight="1" x14ac:dyDescent="0.2">
      <c r="A5" s="56"/>
      <c r="B5" s="56"/>
      <c r="C5" s="56"/>
      <c r="D5" s="56"/>
      <c r="E5" s="56"/>
      <c r="F5" s="56"/>
    </row>
    <row r="6" spans="1:6" ht="14.25" customHeight="1" x14ac:dyDescent="0.2">
      <c r="C6" s="21"/>
      <c r="D6" s="21"/>
      <c r="E6" s="52" t="s">
        <v>14</v>
      </c>
      <c r="F6" s="52"/>
    </row>
    <row r="7" spans="1:6" s="2" customFormat="1" ht="63.75" customHeight="1" x14ac:dyDescent="0.2">
      <c r="A7" s="64" t="s">
        <v>3</v>
      </c>
      <c r="B7" s="64"/>
      <c r="C7" s="28" t="s">
        <v>41</v>
      </c>
      <c r="D7" s="28" t="s">
        <v>42</v>
      </c>
      <c r="E7" s="28" t="s">
        <v>20</v>
      </c>
      <c r="F7" s="28" t="s">
        <v>29</v>
      </c>
    </row>
    <row r="8" spans="1:6" s="3" customFormat="1" ht="36.75" customHeight="1" x14ac:dyDescent="0.25">
      <c r="A8" s="53" t="s">
        <v>26</v>
      </c>
      <c r="B8" s="53"/>
      <c r="C8" s="32">
        <f>SUM(C9,C13,C17,C21,C22,C27,C29,C30,C33,C34,C16,C12)</f>
        <v>217891.7</v>
      </c>
      <c r="D8" s="32">
        <f>SUM(D9,D13,D17,D21,D22,D27,D29,D30,D33,D34,D16,D12)</f>
        <v>47991.599999999991</v>
      </c>
      <c r="E8" s="32">
        <f>IF(D8=0," ",ROUND(D8/C8*100,1))</f>
        <v>22</v>
      </c>
      <c r="F8" s="33">
        <f t="shared" ref="F8:F17" si="0">ROUND(D8/$D$45*100,1)</f>
        <v>28</v>
      </c>
    </row>
    <row r="9" spans="1:6" s="14" customFormat="1" ht="23.25" customHeight="1" x14ac:dyDescent="0.2">
      <c r="A9" s="65" t="s">
        <v>7</v>
      </c>
      <c r="B9" s="65"/>
      <c r="C9" s="13">
        <f>SUM(C10,C11)</f>
        <v>170151.2</v>
      </c>
      <c r="D9" s="13">
        <f>SUM(D10,D11)</f>
        <v>35368</v>
      </c>
      <c r="E9" s="30">
        <f t="shared" ref="E9:E20" si="1">IF(D9=0," ",ROUND(D9/C9*100,1))</f>
        <v>20.8</v>
      </c>
      <c r="F9" s="29">
        <f t="shared" si="0"/>
        <v>20.7</v>
      </c>
    </row>
    <row r="10" spans="1:6" ht="18" hidden="1" customHeight="1" x14ac:dyDescent="0.2">
      <c r="A10" s="20" t="s">
        <v>11</v>
      </c>
      <c r="B10" s="20"/>
      <c r="C10" s="4"/>
      <c r="D10" s="4"/>
      <c r="E10" s="31" t="str">
        <f t="shared" si="1"/>
        <v xml:space="preserve"> </v>
      </c>
      <c r="F10" s="29">
        <f t="shared" si="0"/>
        <v>0</v>
      </c>
    </row>
    <row r="11" spans="1:6" ht="24" customHeight="1" x14ac:dyDescent="0.2">
      <c r="A11" s="63" t="s">
        <v>10</v>
      </c>
      <c r="B11" s="63"/>
      <c r="C11" s="4">
        <v>170151.2</v>
      </c>
      <c r="D11" s="4">
        <v>35368</v>
      </c>
      <c r="E11" s="31">
        <f t="shared" si="1"/>
        <v>20.8</v>
      </c>
      <c r="F11" s="29">
        <f t="shared" si="0"/>
        <v>20.7</v>
      </c>
    </row>
    <row r="12" spans="1:6" s="14" customFormat="1" ht="24.75" customHeight="1" x14ac:dyDescent="0.2">
      <c r="A12" s="44" t="s">
        <v>43</v>
      </c>
      <c r="B12" s="15"/>
      <c r="C12" s="13">
        <v>2040.9</v>
      </c>
      <c r="D12" s="13">
        <v>668.5</v>
      </c>
      <c r="E12" s="30">
        <f t="shared" ref="E12" si="2">IF(D12=0," ",ROUND(D12/C12*100,1))</f>
        <v>32.799999999999997</v>
      </c>
      <c r="F12" s="24">
        <f t="shared" ref="F12" si="3">ROUND(D12/$D$45*100,1)</f>
        <v>0.4</v>
      </c>
    </row>
    <row r="13" spans="1:6" s="14" customFormat="1" ht="18.75" customHeight="1" x14ac:dyDescent="0.2">
      <c r="A13" s="16" t="s">
        <v>1</v>
      </c>
      <c r="B13" s="15"/>
      <c r="C13" s="13">
        <f>SUM(C14:C15)</f>
        <v>9958</v>
      </c>
      <c r="D13" s="13">
        <f>SUM(D14:D15)</f>
        <v>2674.7000000000003</v>
      </c>
      <c r="E13" s="30">
        <f t="shared" si="1"/>
        <v>26.9</v>
      </c>
      <c r="F13" s="13">
        <f t="shared" si="0"/>
        <v>1.6</v>
      </c>
    </row>
    <row r="14" spans="1:6" ht="24" customHeight="1" x14ac:dyDescent="0.2">
      <c r="A14" s="49" t="s">
        <v>35</v>
      </c>
      <c r="B14" s="7"/>
      <c r="C14" s="4">
        <v>36</v>
      </c>
      <c r="D14" s="4">
        <v>17.8</v>
      </c>
      <c r="E14" s="31">
        <f t="shared" si="1"/>
        <v>49.4</v>
      </c>
      <c r="F14" s="29">
        <f t="shared" si="0"/>
        <v>0</v>
      </c>
    </row>
    <row r="15" spans="1:6" ht="24.75" customHeight="1" x14ac:dyDescent="0.2">
      <c r="A15" s="20" t="s">
        <v>4</v>
      </c>
      <c r="B15" s="7"/>
      <c r="C15" s="4">
        <v>9922</v>
      </c>
      <c r="D15" s="4">
        <v>2656.9</v>
      </c>
      <c r="E15" s="31">
        <f t="shared" si="1"/>
        <v>26.8</v>
      </c>
      <c r="F15" s="29">
        <f t="shared" si="0"/>
        <v>1.6</v>
      </c>
    </row>
    <row r="16" spans="1:6" s="14" customFormat="1" ht="24.75" customHeight="1" x14ac:dyDescent="0.2">
      <c r="A16" s="44" t="s">
        <v>28</v>
      </c>
      <c r="B16" s="15"/>
      <c r="C16" s="13">
        <v>1615.1</v>
      </c>
      <c r="D16" s="13">
        <v>123.2</v>
      </c>
      <c r="E16" s="30">
        <f t="shared" si="1"/>
        <v>7.6</v>
      </c>
      <c r="F16" s="24">
        <f t="shared" si="0"/>
        <v>0.1</v>
      </c>
    </row>
    <row r="17" spans="1:6" s="14" customFormat="1" ht="24" customHeight="1" x14ac:dyDescent="0.25">
      <c r="A17" s="18" t="s">
        <v>8</v>
      </c>
      <c r="B17" s="12"/>
      <c r="C17" s="17">
        <v>2714</v>
      </c>
      <c r="D17" s="17">
        <v>603.70000000000005</v>
      </c>
      <c r="E17" s="30">
        <f t="shared" si="1"/>
        <v>22.2</v>
      </c>
      <c r="F17" s="13">
        <f t="shared" si="0"/>
        <v>0.4</v>
      </c>
    </row>
    <row r="18" spans="1:6" ht="0.75" hidden="1" customHeight="1" x14ac:dyDescent="0.25">
      <c r="A18" s="19"/>
      <c r="B18" s="6"/>
      <c r="C18" s="8"/>
      <c r="D18" s="8"/>
      <c r="E18" s="30" t="str">
        <f t="shared" si="1"/>
        <v xml:space="preserve"> </v>
      </c>
      <c r="F18" s="29"/>
    </row>
    <row r="19" spans="1:6" ht="4.5" hidden="1" customHeight="1" x14ac:dyDescent="0.25">
      <c r="A19" s="19"/>
      <c r="B19" s="6"/>
      <c r="C19" s="8"/>
      <c r="D19" s="8"/>
      <c r="E19" s="30" t="str">
        <f t="shared" si="1"/>
        <v xml:space="preserve"> </v>
      </c>
      <c r="F19" s="29"/>
    </row>
    <row r="20" spans="1:6" ht="3.75" hidden="1" customHeight="1" x14ac:dyDescent="0.25">
      <c r="A20" s="19"/>
      <c r="B20" s="6"/>
      <c r="C20" s="8"/>
      <c r="D20" s="8"/>
      <c r="E20" s="30" t="str">
        <f t="shared" si="1"/>
        <v xml:space="preserve"> </v>
      </c>
      <c r="F20" s="29"/>
    </row>
    <row r="21" spans="1:6" s="14" customFormat="1" ht="29.25" customHeight="1" x14ac:dyDescent="0.25">
      <c r="A21" s="22" t="s">
        <v>21</v>
      </c>
      <c r="B21" s="12"/>
      <c r="C21" s="17"/>
      <c r="D21" s="17">
        <v>0</v>
      </c>
      <c r="E21" s="30"/>
      <c r="F21" s="24">
        <f t="shared" ref="F21:F32" si="4">ROUND(D21/$D$45*100,1)</f>
        <v>0</v>
      </c>
    </row>
    <row r="22" spans="1:6" s="14" customFormat="1" ht="48" customHeight="1" x14ac:dyDescent="0.2">
      <c r="A22" s="59" t="s">
        <v>5</v>
      </c>
      <c r="B22" s="59"/>
      <c r="C22" s="13">
        <f>SUM(C23:C26)</f>
        <v>7445.6</v>
      </c>
      <c r="D22" s="13">
        <f>SUM(D23:D26)</f>
        <v>1826</v>
      </c>
      <c r="E22" s="30">
        <f>IF(D22=0," ",ROUND(D22/C22*100,1))</f>
        <v>24.5</v>
      </c>
      <c r="F22" s="13">
        <f t="shared" si="4"/>
        <v>1.1000000000000001</v>
      </c>
    </row>
    <row r="23" spans="1:6" ht="30.75" customHeight="1" x14ac:dyDescent="0.2">
      <c r="A23" s="60" t="s">
        <v>39</v>
      </c>
      <c r="B23" s="60"/>
      <c r="C23" s="5">
        <v>3555.6</v>
      </c>
      <c r="D23" s="5">
        <v>1061.0999999999999</v>
      </c>
      <c r="E23" s="4">
        <f>D23/C23*100</f>
        <v>29.84306446169423</v>
      </c>
      <c r="F23" s="29">
        <f t="shared" si="4"/>
        <v>0.6</v>
      </c>
    </row>
    <row r="24" spans="1:6" ht="38.25" customHeight="1" x14ac:dyDescent="0.2">
      <c r="A24" s="60" t="s">
        <v>36</v>
      </c>
      <c r="B24" s="58"/>
      <c r="C24" s="4">
        <v>590</v>
      </c>
      <c r="D24" s="4">
        <v>136.1</v>
      </c>
      <c r="E24" s="4">
        <f>D24/C24*100</f>
        <v>23.067796610169491</v>
      </c>
      <c r="F24" s="29">
        <f t="shared" si="4"/>
        <v>0.1</v>
      </c>
    </row>
    <row r="25" spans="1:6" s="14" customFormat="1" ht="32.25" customHeight="1" x14ac:dyDescent="0.2">
      <c r="A25" s="60" t="s">
        <v>37</v>
      </c>
      <c r="B25" s="58"/>
      <c r="C25" s="4">
        <v>3300</v>
      </c>
      <c r="D25" s="4">
        <v>627.4</v>
      </c>
      <c r="E25" s="4">
        <f>D25/C25*100</f>
        <v>19.012121212121212</v>
      </c>
      <c r="F25" s="29">
        <f t="shared" ref="F25" si="5">ROUND(D25/$D$45*100,1)</f>
        <v>0.4</v>
      </c>
    </row>
    <row r="26" spans="1:6" s="14" customFormat="1" ht="32.25" customHeight="1" x14ac:dyDescent="0.2">
      <c r="A26" s="57" t="s">
        <v>38</v>
      </c>
      <c r="B26" s="58"/>
      <c r="C26" s="4"/>
      <c r="D26" s="4">
        <v>1.4</v>
      </c>
      <c r="E26" s="4"/>
      <c r="F26" s="29">
        <f t="shared" si="4"/>
        <v>0</v>
      </c>
    </row>
    <row r="27" spans="1:6" ht="30.75" customHeight="1" x14ac:dyDescent="0.2">
      <c r="A27" s="22" t="s">
        <v>2</v>
      </c>
      <c r="B27" s="25"/>
      <c r="C27" s="13">
        <f>C28</f>
        <v>1193</v>
      </c>
      <c r="D27" s="13">
        <f>D28</f>
        <v>257.89999999999998</v>
      </c>
      <c r="E27" s="30">
        <f>IF(D27=0," ",ROUND(D27/C27*100,1))</f>
        <v>21.6</v>
      </c>
      <c r="F27" s="13">
        <f t="shared" si="4"/>
        <v>0.2</v>
      </c>
    </row>
    <row r="28" spans="1:6" s="14" customFormat="1" ht="20.25" customHeight="1" x14ac:dyDescent="0.2">
      <c r="A28" s="19" t="s">
        <v>0</v>
      </c>
      <c r="B28" s="26"/>
      <c r="C28" s="4">
        <v>1193</v>
      </c>
      <c r="D28" s="4">
        <v>257.89999999999998</v>
      </c>
      <c r="E28" s="4">
        <f>D28/C28*100</f>
        <v>21.617770326906953</v>
      </c>
      <c r="F28" s="29">
        <f t="shared" si="4"/>
        <v>0.2</v>
      </c>
    </row>
    <row r="29" spans="1:6" s="14" customFormat="1" ht="31.5" customHeight="1" x14ac:dyDescent="0.2">
      <c r="A29" s="18" t="s">
        <v>22</v>
      </c>
      <c r="B29" s="25"/>
      <c r="C29" s="13">
        <v>20606.900000000001</v>
      </c>
      <c r="D29" s="13">
        <v>5697.9</v>
      </c>
      <c r="E29" s="24">
        <f>D29/C29*100</f>
        <v>27.650447180313385</v>
      </c>
      <c r="F29" s="13">
        <f t="shared" si="4"/>
        <v>3.3</v>
      </c>
    </row>
    <row r="30" spans="1:6" ht="30" customHeight="1" x14ac:dyDescent="0.2">
      <c r="A30" s="22" t="s">
        <v>12</v>
      </c>
      <c r="B30" s="25"/>
      <c r="C30" s="13">
        <f>SUM(C31:C32)</f>
        <v>500</v>
      </c>
      <c r="D30" s="13">
        <f>SUM(D31:D32)</f>
        <v>520.19999999999993</v>
      </c>
      <c r="E30" s="24">
        <f>D30/C30*100</f>
        <v>104.03999999999998</v>
      </c>
      <c r="F30" s="13">
        <f t="shared" si="4"/>
        <v>0.3</v>
      </c>
    </row>
    <row r="31" spans="1:6" ht="31.5" customHeight="1" x14ac:dyDescent="0.2">
      <c r="A31" s="19" t="s">
        <v>13</v>
      </c>
      <c r="B31" s="26"/>
      <c r="C31" s="4">
        <v>470</v>
      </c>
      <c r="D31" s="4">
        <v>472.4</v>
      </c>
      <c r="E31" s="4">
        <f t="shared" ref="E31:E32" si="6">D31/C31*100</f>
        <v>100.51063829787235</v>
      </c>
      <c r="F31" s="29">
        <f t="shared" si="4"/>
        <v>0.3</v>
      </c>
    </row>
    <row r="32" spans="1:6" s="14" customFormat="1" ht="21" customHeight="1" x14ac:dyDescent="0.2">
      <c r="A32" s="19" t="s">
        <v>23</v>
      </c>
      <c r="B32" s="26"/>
      <c r="C32" s="4">
        <v>30</v>
      </c>
      <c r="D32" s="4">
        <v>47.8</v>
      </c>
      <c r="E32" s="4">
        <f t="shared" si="6"/>
        <v>159.33333333333331</v>
      </c>
      <c r="F32" s="29">
        <f t="shared" si="4"/>
        <v>0</v>
      </c>
    </row>
    <row r="33" spans="1:6" s="14" customFormat="1" ht="21" customHeight="1" x14ac:dyDescent="0.2">
      <c r="A33" s="22" t="s">
        <v>9</v>
      </c>
      <c r="B33" s="25"/>
      <c r="C33" s="13">
        <v>1667</v>
      </c>
      <c r="D33" s="13">
        <v>235.7</v>
      </c>
      <c r="E33" s="13">
        <f>D33/C33*100</f>
        <v>14.139172165566885</v>
      </c>
      <c r="F33" s="13">
        <f t="shared" ref="F33:F43" si="7">ROUND(D33/$D$45*100,1)</f>
        <v>0.1</v>
      </c>
    </row>
    <row r="34" spans="1:6" s="14" customFormat="1" ht="22.5" customHeight="1" x14ac:dyDescent="0.2">
      <c r="A34" s="22" t="s">
        <v>24</v>
      </c>
      <c r="B34" s="25"/>
      <c r="C34" s="13"/>
      <c r="D34" s="13">
        <v>15.8</v>
      </c>
      <c r="E34" s="13"/>
      <c r="F34" s="13">
        <f t="shared" si="7"/>
        <v>0</v>
      </c>
    </row>
    <row r="35" spans="1:6" s="41" customFormat="1" ht="30.75" customHeight="1" x14ac:dyDescent="0.25">
      <c r="A35" s="34" t="s">
        <v>6</v>
      </c>
      <c r="B35" s="35" t="e">
        <f>SUM(B37,B39,B38,B40)</f>
        <v>#REF!</v>
      </c>
      <c r="C35" s="33">
        <f>SUM(C37,C38,C39,C40,C41,C42,C44)</f>
        <v>595644.80000000005</v>
      </c>
      <c r="D35" s="33">
        <f>SUM(D37,D38,D39,D40,D41,D42,D43,D44)</f>
        <v>123270.1</v>
      </c>
      <c r="E35" s="33">
        <f t="shared" ref="E35:E45" si="8">D35/C35*100</f>
        <v>20.695236489934938</v>
      </c>
      <c r="F35" s="33">
        <f t="shared" si="7"/>
        <v>72</v>
      </c>
    </row>
    <row r="36" spans="1:6" s="41" customFormat="1" ht="34.5" customHeight="1" x14ac:dyDescent="0.25">
      <c r="A36" s="37" t="s">
        <v>31</v>
      </c>
      <c r="B36" s="23" t="e">
        <f>SUM(#REF!)</f>
        <v>#REF!</v>
      </c>
      <c r="C36" s="50">
        <f>SUM(C37:C41)</f>
        <v>595208.80000000005</v>
      </c>
      <c r="D36" s="50">
        <f>SUM(D37:D41)</f>
        <v>133871.20000000001</v>
      </c>
      <c r="E36" s="50">
        <f t="shared" ref="E36" si="9">D36/C36*100</f>
        <v>22.491468540115669</v>
      </c>
      <c r="F36" s="50">
        <f t="shared" ref="F36" si="10">ROUND(D36/$D$45*100,1)</f>
        <v>78.2</v>
      </c>
    </row>
    <row r="37" spans="1:6" s="41" customFormat="1" ht="24.75" customHeight="1" x14ac:dyDescent="0.25">
      <c r="A37" s="37" t="s">
        <v>15</v>
      </c>
      <c r="B37" s="23" t="e">
        <f>SUM(#REF!)</f>
        <v>#REF!</v>
      </c>
      <c r="C37" s="23">
        <v>103896.1</v>
      </c>
      <c r="D37" s="23">
        <v>16130.8</v>
      </c>
      <c r="E37" s="23"/>
      <c r="F37" s="23">
        <f t="shared" si="7"/>
        <v>9.4</v>
      </c>
    </row>
    <row r="38" spans="1:6" s="42" customFormat="1" ht="31.5" customHeight="1" x14ac:dyDescent="0.25">
      <c r="A38" s="38" t="s">
        <v>16</v>
      </c>
      <c r="B38" s="23" t="e">
        <f>SUM(#REF!)</f>
        <v>#REF!</v>
      </c>
      <c r="C38" s="23">
        <v>13754.2</v>
      </c>
      <c r="D38" s="23">
        <v>3940.9</v>
      </c>
      <c r="E38" s="23">
        <f t="shared" si="8"/>
        <v>28.652338921929299</v>
      </c>
      <c r="F38" s="23">
        <f t="shared" si="7"/>
        <v>2.2999999999999998</v>
      </c>
    </row>
    <row r="39" spans="1:6" s="43" customFormat="1" ht="28.5" x14ac:dyDescent="0.25">
      <c r="A39" s="37" t="s">
        <v>17</v>
      </c>
      <c r="B39" s="23" t="e">
        <f>SUM(#REF!)</f>
        <v>#REF!</v>
      </c>
      <c r="C39" s="23">
        <v>471186.4</v>
      </c>
      <c r="D39" s="23">
        <v>111947.5</v>
      </c>
      <c r="E39" s="23">
        <f t="shared" si="8"/>
        <v>23.758644137436903</v>
      </c>
      <c r="F39" s="23">
        <f t="shared" si="7"/>
        <v>65.400000000000006</v>
      </c>
    </row>
    <row r="40" spans="1:6" s="41" customFormat="1" ht="22.5" customHeight="1" x14ac:dyDescent="0.25">
      <c r="A40" s="38" t="s">
        <v>18</v>
      </c>
      <c r="B40" s="23">
        <f>SUM(B41:B41)</f>
        <v>5773.3</v>
      </c>
      <c r="C40" s="39">
        <v>10.9</v>
      </c>
      <c r="D40" s="39">
        <v>0</v>
      </c>
      <c r="E40" s="23"/>
      <c r="F40" s="23">
        <f t="shared" si="7"/>
        <v>0</v>
      </c>
    </row>
    <row r="41" spans="1:6" s="14" customFormat="1" ht="56.25" customHeight="1" x14ac:dyDescent="0.2">
      <c r="A41" s="36" t="s">
        <v>27</v>
      </c>
      <c r="B41" s="40">
        <v>5773.3</v>
      </c>
      <c r="C41" s="23">
        <v>6361.2</v>
      </c>
      <c r="D41" s="23">
        <v>1852</v>
      </c>
      <c r="E41" s="23">
        <f t="shared" si="8"/>
        <v>29.114003647110607</v>
      </c>
      <c r="F41" s="23">
        <f t="shared" si="7"/>
        <v>1.1000000000000001</v>
      </c>
    </row>
    <row r="42" spans="1:6" s="14" customFormat="1" ht="33.75" customHeight="1" x14ac:dyDescent="0.2">
      <c r="A42" s="51" t="s">
        <v>33</v>
      </c>
      <c r="B42" s="25"/>
      <c r="C42" s="13">
        <v>436</v>
      </c>
      <c r="D42" s="13">
        <v>11.3</v>
      </c>
      <c r="E42" s="13">
        <f t="shared" si="8"/>
        <v>2.5917431192660554</v>
      </c>
      <c r="F42" s="13">
        <f t="shared" si="7"/>
        <v>0</v>
      </c>
    </row>
    <row r="43" spans="1:6" s="48" customFormat="1" ht="41.25" customHeight="1" x14ac:dyDescent="0.2">
      <c r="A43" s="51" t="s">
        <v>34</v>
      </c>
      <c r="B43" s="25"/>
      <c r="C43" s="13"/>
      <c r="D43" s="13">
        <v>0</v>
      </c>
      <c r="E43" s="13"/>
      <c r="F43" s="13">
        <f t="shared" si="7"/>
        <v>0</v>
      </c>
    </row>
    <row r="44" spans="1:6" s="48" customFormat="1" ht="39.75" customHeight="1" x14ac:dyDescent="0.2">
      <c r="A44" s="51" t="s">
        <v>32</v>
      </c>
      <c r="B44" s="25"/>
      <c r="C44" s="13"/>
      <c r="D44" s="13">
        <v>-10612.4</v>
      </c>
      <c r="E44" s="13"/>
      <c r="F44" s="13">
        <f t="shared" ref="F44" si="11">ROUND(D44/$D$45*100,1)</f>
        <v>-6.2</v>
      </c>
    </row>
    <row r="45" spans="1:6" ht="20.25" x14ac:dyDescent="0.2">
      <c r="A45" s="45" t="s">
        <v>19</v>
      </c>
      <c r="B45" s="46"/>
      <c r="C45" s="47">
        <f>SUM(C8,C35)</f>
        <v>813536.5</v>
      </c>
      <c r="D45" s="47">
        <f>SUM(D8,D35)</f>
        <v>171261.7</v>
      </c>
      <c r="E45" s="47">
        <f t="shared" si="8"/>
        <v>21.051507830318616</v>
      </c>
      <c r="F45" s="33">
        <f>ROUND(D45/$D$45*100,1)</f>
        <v>100</v>
      </c>
    </row>
  </sheetData>
  <mergeCells count="14">
    <mergeCell ref="A26:B26"/>
    <mergeCell ref="A22:B22"/>
    <mergeCell ref="A23:B23"/>
    <mergeCell ref="C3:D3"/>
    <mergeCell ref="A11:B11"/>
    <mergeCell ref="A7:B7"/>
    <mergeCell ref="A9:B9"/>
    <mergeCell ref="A24:B24"/>
    <mergeCell ref="A25:B25"/>
    <mergeCell ref="E6:F6"/>
    <mergeCell ref="A8:B8"/>
    <mergeCell ref="C1:F1"/>
    <mergeCell ref="C2:F2"/>
    <mergeCell ref="A4:F5"/>
  </mergeCells>
  <phoneticPr fontId="5" type="noConversion"/>
  <printOptions horizontalCentered="1"/>
  <pageMargins left="0.59055118110236227" right="0" top="0.47244094488188981" bottom="0.35433070866141736" header="0.27559055118110237" footer="0.15748031496062992"/>
  <pageSetup paperSize="9" scale="69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FINRESURS1</cp:lastModifiedBy>
  <cp:lastPrinted>2015-04-20T06:16:38Z</cp:lastPrinted>
  <dcterms:created xsi:type="dcterms:W3CDTF">1998-06-04T11:46:36Z</dcterms:created>
  <dcterms:modified xsi:type="dcterms:W3CDTF">2015-04-20T06:17:44Z</dcterms:modified>
</cp:coreProperties>
</file>